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401" windowWidth="15300" windowHeight="9600" activeTab="0"/>
  </bookViews>
  <sheets>
    <sheet name="Term 2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<sst xmlns="http://schemas.openxmlformats.org/spreadsheetml/2006/main" count="91" uniqueCount="49">
  <si>
    <t>Regents Credit</t>
  </si>
  <si>
    <t>Lab Hrs.</t>
  </si>
  <si>
    <t>Failing at this time</t>
  </si>
  <si>
    <t>Absent - Needs to be made up</t>
  </si>
  <si>
    <t>Absent - Does not need to be made up</t>
  </si>
  <si>
    <t>Missed Assignment - Grade of 0 given</t>
  </si>
  <si>
    <t>Student #</t>
  </si>
  <si>
    <t>O7427</t>
  </si>
  <si>
    <t>O6776</t>
  </si>
  <si>
    <t>O7503</t>
  </si>
  <si>
    <t>O7521</t>
  </si>
  <si>
    <t>O6830</t>
  </si>
  <si>
    <t>O8503</t>
  </si>
  <si>
    <t>O8119</t>
  </si>
  <si>
    <t>O8124</t>
  </si>
  <si>
    <t>O9467</t>
  </si>
  <si>
    <t>O6596</t>
  </si>
  <si>
    <t>O7559</t>
  </si>
  <si>
    <t>O7851</t>
  </si>
  <si>
    <t>O7610</t>
  </si>
  <si>
    <t>O7963</t>
  </si>
  <si>
    <t>O6208</t>
  </si>
  <si>
    <t>O6916</t>
  </si>
  <si>
    <t>Notebook Check #1</t>
  </si>
  <si>
    <t>AB</t>
  </si>
  <si>
    <t>Extra Credit</t>
  </si>
  <si>
    <t>Term Grade:</t>
  </si>
  <si>
    <t>O7224</t>
  </si>
  <si>
    <t>Fall 2005 Earth Science 3AB Student Grades - 2nd Term</t>
  </si>
  <si>
    <t>Caves Movie Quiz</t>
  </si>
  <si>
    <t>Rock ID Quiz</t>
  </si>
  <si>
    <t>Rock Exam</t>
  </si>
  <si>
    <t>Classifying Rocks Lab</t>
  </si>
  <si>
    <t>X</t>
  </si>
  <si>
    <t>Received, but not graded yet</t>
  </si>
  <si>
    <t>Rock WS HW</t>
  </si>
  <si>
    <t>Wx'ing vs rock type Lab</t>
  </si>
  <si>
    <t>Floof Mov Notes</t>
  </si>
  <si>
    <t>Stream Divides Lab</t>
  </si>
  <si>
    <t>Wx'ing Quiz</t>
  </si>
  <si>
    <t>Glacial Rebound Lab</t>
  </si>
  <si>
    <t>Wx'ing Packet</t>
  </si>
  <si>
    <t>Glacial Till Lab</t>
  </si>
  <si>
    <t>Permeability Lab</t>
  </si>
  <si>
    <t>Porosity Lab</t>
  </si>
  <si>
    <t>Stream Erosion Lab</t>
  </si>
  <si>
    <t>Wx'ing &amp; Erosion Exam</t>
  </si>
  <si>
    <t>Test Corrections Completed</t>
  </si>
  <si>
    <t>Gen Land Feat. WS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</si>
</sst>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u val="single"/>
      <sz val="10"/>
      <name val="Arial"/>
      <family val="2"/>
    </font>
    <font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5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3" borderId="0" xfId="0" applyFill="1" applyAlignment="1">
      <alignment horizontal="center"/>
    </xf>
    <xf numFmtId="16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5" fillId="4" borderId="0" xfId="0" applyFont="1" applyFill="1" applyAlignment="1">
      <alignment horizontal="center"/>
    </xf>
    <xf numFmtId="0" fontId="5" fillId="5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5" fillId="6" borderId="0" xfId="0" applyFont="1" applyFill="1" applyAlignment="1">
      <alignment horizontal="center"/>
    </xf>
    <xf numFmtId="0" fontId="2" fillId="6" borderId="0" xfId="0" applyFont="1" applyFill="1" applyAlignment="1">
      <alignment horizontal="center"/>
    </xf>
    <xf numFmtId="0" fontId="4" fillId="0" borderId="0" xfId="0" applyFont="1" applyFill="1" applyAlignment="1">
      <alignment horizontal="left" textRotation="60"/>
    </xf>
    <xf numFmtId="0" fontId="5" fillId="0" borderId="0" xfId="0" applyFont="1" applyFill="1" applyAlignment="1">
      <alignment horizontal="left" textRotation="60"/>
    </xf>
    <xf numFmtId="0" fontId="5" fillId="0" borderId="0" xfId="0" applyFont="1" applyAlignment="1">
      <alignment horizontal="left" textRotation="60"/>
    </xf>
    <xf numFmtId="0" fontId="2" fillId="2" borderId="0" xfId="0" applyFont="1" applyFill="1" applyAlignment="1">
      <alignment horizontal="center"/>
    </xf>
    <xf numFmtId="0" fontId="5" fillId="0" borderId="0" xfId="0" applyFont="1" applyAlignment="1">
      <alignment horizontal="center" textRotation="60"/>
    </xf>
    <xf numFmtId="0" fontId="6" fillId="7" borderId="0" xfId="0" applyFont="1" applyFill="1" applyAlignment="1">
      <alignment horizontal="center"/>
    </xf>
    <xf numFmtId="0" fontId="6" fillId="7" borderId="0" xfId="0" applyFont="1" applyFill="1" applyAlignment="1">
      <alignment horizontal="left" textRotation="60"/>
    </xf>
    <xf numFmtId="0" fontId="6" fillId="7" borderId="1" xfId="0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1" fontId="5" fillId="0" borderId="0" xfId="0" applyNumberFormat="1" applyFont="1" applyFill="1" applyAlignment="1">
      <alignment horizontal="center"/>
    </xf>
    <xf numFmtId="1" fontId="5" fillId="4" borderId="0" xfId="0" applyNumberFormat="1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5" fillId="8" borderId="0" xfId="0" applyFont="1" applyFill="1" applyAlignment="1">
      <alignment horizontal="left" textRotation="60"/>
    </xf>
    <xf numFmtId="16" fontId="4" fillId="8" borderId="0" xfId="0" applyNumberFormat="1" applyFont="1" applyFill="1" applyAlignment="1">
      <alignment horizontal="center"/>
    </xf>
    <xf numFmtId="0" fontId="4" fillId="8" borderId="1" xfId="0" applyFont="1" applyFill="1" applyBorder="1" applyAlignment="1">
      <alignment horizontal="center"/>
    </xf>
    <xf numFmtId="0" fontId="4" fillId="8" borderId="0" xfId="0" applyFont="1" applyFill="1" applyAlignment="1">
      <alignment horizontal="center"/>
    </xf>
    <xf numFmtId="0" fontId="4" fillId="8" borderId="0" xfId="0" applyFont="1" applyFill="1" applyBorder="1" applyAlignment="1">
      <alignment horizontal="center"/>
    </xf>
    <xf numFmtId="0" fontId="2" fillId="9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6"/>
  <sheetViews>
    <sheetView tabSelected="1" workbookViewId="0" topLeftCell="A8">
      <selection activeCell="B8" sqref="B1:B16384"/>
    </sheetView>
  </sheetViews>
  <sheetFormatPr defaultColWidth="9.140625" defaultRowHeight="12.75"/>
  <cols>
    <col min="1" max="1" width="11.140625" style="3" customWidth="1"/>
    <col min="2" max="3" width="6.421875" style="3" customWidth="1"/>
    <col min="4" max="5" width="6.8515625" style="4" customWidth="1"/>
    <col min="6" max="6" width="7.7109375" style="4" customWidth="1"/>
    <col min="7" max="7" width="8.140625" style="4" customWidth="1"/>
    <col min="8" max="8" width="8.00390625" style="4" customWidth="1"/>
    <col min="9" max="11" width="7.00390625" style="4" customWidth="1"/>
    <col min="12" max="12" width="6.28125" style="4" customWidth="1"/>
    <col min="13" max="17" width="4.28125" style="4" customWidth="1"/>
    <col min="18" max="18" width="6.140625" style="4" customWidth="1"/>
    <col min="19" max="21" width="4.28125" style="4" customWidth="1"/>
    <col min="22" max="22" width="7.8515625" style="28" customWidth="1"/>
    <col min="23" max="23" width="9.57421875" style="8" customWidth="1"/>
    <col min="25" max="25" width="9.140625" style="8" customWidth="1"/>
  </cols>
  <sheetData>
    <row r="1" spans="6:11" ht="12.75">
      <c r="F1" s="5" t="s">
        <v>28</v>
      </c>
      <c r="J1" s="15"/>
      <c r="K1" s="17" t="s">
        <v>0</v>
      </c>
    </row>
    <row r="2" spans="6:11" ht="12.75">
      <c r="F2" s="5"/>
      <c r="J2" s="4" t="s">
        <v>33</v>
      </c>
      <c r="K2" s="17" t="s">
        <v>34</v>
      </c>
    </row>
    <row r="3" spans="6:11" ht="12.75">
      <c r="F3" s="5"/>
      <c r="J3" s="18"/>
      <c r="K3" s="17" t="s">
        <v>2</v>
      </c>
    </row>
    <row r="4" spans="6:11" ht="12.75">
      <c r="F4" s="5"/>
      <c r="J4" s="19"/>
      <c r="K4" s="17" t="s">
        <v>3</v>
      </c>
    </row>
    <row r="5" spans="6:11" ht="12.75">
      <c r="F5" s="5"/>
      <c r="J5" s="20"/>
      <c r="K5" s="17" t="s">
        <v>4</v>
      </c>
    </row>
    <row r="6" spans="6:11" ht="12.75">
      <c r="F6" s="5"/>
      <c r="J6" s="21"/>
      <c r="K6" s="17" t="s">
        <v>5</v>
      </c>
    </row>
    <row r="7" spans="1:25" s="25" customFormat="1" ht="123.75">
      <c r="A7" s="23"/>
      <c r="B7" s="24" t="s">
        <v>23</v>
      </c>
      <c r="C7" s="24" t="s">
        <v>35</v>
      </c>
      <c r="D7" s="24" t="s">
        <v>30</v>
      </c>
      <c r="E7" s="35" t="s">
        <v>32</v>
      </c>
      <c r="F7" s="24" t="s">
        <v>31</v>
      </c>
      <c r="G7" s="24" t="s">
        <v>29</v>
      </c>
      <c r="H7" s="35" t="s">
        <v>36</v>
      </c>
      <c r="I7" s="24" t="s">
        <v>37</v>
      </c>
      <c r="J7" s="35" t="s">
        <v>38</v>
      </c>
      <c r="K7" s="24" t="s">
        <v>39</v>
      </c>
      <c r="L7" s="35" t="s">
        <v>40</v>
      </c>
      <c r="M7" s="24" t="s">
        <v>41</v>
      </c>
      <c r="N7" s="35" t="s">
        <v>42</v>
      </c>
      <c r="O7" s="35" t="s">
        <v>43</v>
      </c>
      <c r="P7" s="35" t="s">
        <v>44</v>
      </c>
      <c r="Q7" s="35" t="s">
        <v>45</v>
      </c>
      <c r="R7" s="24" t="s">
        <v>46</v>
      </c>
      <c r="S7" s="24" t="s">
        <v>47</v>
      </c>
      <c r="T7" s="24" t="s">
        <v>48</v>
      </c>
      <c r="U7" s="24"/>
      <c r="V7" s="29" t="s">
        <v>25</v>
      </c>
      <c r="Y7" s="27"/>
    </row>
    <row r="8" spans="1:25" s="11" customFormat="1" ht="25.5">
      <c r="A8" s="6"/>
      <c r="B8" s="16">
        <v>38644</v>
      </c>
      <c r="C8" s="16">
        <v>38644</v>
      </c>
      <c r="D8" s="16">
        <v>38644</v>
      </c>
      <c r="E8" s="36">
        <v>38645</v>
      </c>
      <c r="F8" s="16">
        <v>38646</v>
      </c>
      <c r="G8" s="16">
        <v>38650</v>
      </c>
      <c r="H8" s="38">
        <v>1</v>
      </c>
      <c r="I8" s="16">
        <v>38658</v>
      </c>
      <c r="J8" s="36">
        <v>38653</v>
      </c>
      <c r="K8" s="16">
        <v>38657</v>
      </c>
      <c r="L8" s="39">
        <v>1</v>
      </c>
      <c r="M8" s="16">
        <v>38663</v>
      </c>
      <c r="N8" s="38">
        <v>1</v>
      </c>
      <c r="O8" s="38">
        <v>1</v>
      </c>
      <c r="P8" s="38">
        <v>1</v>
      </c>
      <c r="Q8" s="38">
        <v>2</v>
      </c>
      <c r="R8" s="16">
        <v>38677</v>
      </c>
      <c r="S8" s="16">
        <v>38684</v>
      </c>
      <c r="T8" s="16">
        <v>38686</v>
      </c>
      <c r="U8" s="7"/>
      <c r="V8" s="28"/>
      <c r="W8" s="31" t="s">
        <v>26</v>
      </c>
      <c r="Y8" s="9"/>
    </row>
    <row r="9" spans="1:25" s="11" customFormat="1" ht="13.5" thickBot="1">
      <c r="A9" s="12" t="s">
        <v>6</v>
      </c>
      <c r="B9" s="13">
        <v>25</v>
      </c>
      <c r="C9" s="13">
        <v>25</v>
      </c>
      <c r="D9" s="13">
        <v>16</v>
      </c>
      <c r="E9" s="37">
        <v>50</v>
      </c>
      <c r="F9" s="13">
        <v>161</v>
      </c>
      <c r="G9" s="13">
        <v>30</v>
      </c>
      <c r="H9" s="37">
        <v>50</v>
      </c>
      <c r="I9" s="13">
        <v>40</v>
      </c>
      <c r="J9" s="37">
        <v>50</v>
      </c>
      <c r="K9" s="13">
        <v>25</v>
      </c>
      <c r="L9" s="37">
        <v>50</v>
      </c>
      <c r="M9" s="13">
        <v>25</v>
      </c>
      <c r="N9" s="37">
        <v>50</v>
      </c>
      <c r="O9" s="37">
        <v>50</v>
      </c>
      <c r="P9" s="37">
        <v>50</v>
      </c>
      <c r="Q9" s="37">
        <v>100</v>
      </c>
      <c r="R9" s="13">
        <v>100</v>
      </c>
      <c r="S9" s="13">
        <v>10</v>
      </c>
      <c r="T9" s="13">
        <v>50</v>
      </c>
      <c r="U9" s="13"/>
      <c r="V9" s="30"/>
      <c r="W9" s="14">
        <f>SUM(B9:V9)</f>
        <v>957</v>
      </c>
      <c r="Y9" s="9" t="s">
        <v>1</v>
      </c>
    </row>
    <row r="10" spans="1:25" ht="13.5" thickTop="1">
      <c r="A10" s="3" t="s">
        <v>7</v>
      </c>
      <c r="B10" s="3">
        <v>25</v>
      </c>
      <c r="C10" s="22">
        <v>0</v>
      </c>
      <c r="D10" s="3">
        <v>10</v>
      </c>
      <c r="E10" s="41">
        <v>46</v>
      </c>
      <c r="F10" s="3">
        <v>107</v>
      </c>
      <c r="G10" s="3">
        <v>25</v>
      </c>
      <c r="H10" s="41">
        <v>33</v>
      </c>
      <c r="I10" s="3">
        <v>5</v>
      </c>
      <c r="J10" s="40">
        <v>29</v>
      </c>
      <c r="K10" s="26" t="s">
        <v>24</v>
      </c>
      <c r="L10" s="40">
        <v>11</v>
      </c>
      <c r="M10" s="3">
        <v>25</v>
      </c>
      <c r="N10" s="41">
        <v>45</v>
      </c>
      <c r="O10" s="41">
        <v>50</v>
      </c>
      <c r="P10" s="22">
        <v>0</v>
      </c>
      <c r="Q10" s="41">
        <v>67</v>
      </c>
      <c r="R10" s="3">
        <v>60</v>
      </c>
      <c r="S10" s="22">
        <v>0</v>
      </c>
      <c r="T10" s="3">
        <v>44</v>
      </c>
      <c r="U10" s="3"/>
      <c r="V10" s="28">
        <v>20</v>
      </c>
      <c r="W10" s="32">
        <f>((SUM(B10:V10))/(W9-25))*100</f>
        <v>64.59227467811158</v>
      </c>
      <c r="Y10" s="9">
        <v>13</v>
      </c>
    </row>
    <row r="11" spans="1:25" ht="12.75">
      <c r="A11" s="3" t="s">
        <v>8</v>
      </c>
      <c r="B11" s="3">
        <v>25</v>
      </c>
      <c r="C11" s="3">
        <v>25</v>
      </c>
      <c r="D11" s="3">
        <v>12</v>
      </c>
      <c r="E11" s="41">
        <v>42</v>
      </c>
      <c r="F11" s="3">
        <v>108</v>
      </c>
      <c r="G11" s="3">
        <v>15</v>
      </c>
      <c r="H11" s="41">
        <v>48</v>
      </c>
      <c r="I11" s="3">
        <v>36</v>
      </c>
      <c r="J11" s="41">
        <v>48</v>
      </c>
      <c r="K11" s="3">
        <v>25</v>
      </c>
      <c r="L11" s="41">
        <v>40</v>
      </c>
      <c r="M11" s="3">
        <v>25</v>
      </c>
      <c r="N11" s="41">
        <v>50</v>
      </c>
      <c r="O11" s="41">
        <v>48</v>
      </c>
      <c r="P11" s="41">
        <v>50</v>
      </c>
      <c r="Q11" s="41">
        <v>95</v>
      </c>
      <c r="R11" s="3">
        <f>74+12</f>
        <v>86</v>
      </c>
      <c r="S11" s="3">
        <v>10</v>
      </c>
      <c r="T11" s="3">
        <v>43</v>
      </c>
      <c r="U11" s="3"/>
      <c r="V11" s="28">
        <v>30</v>
      </c>
      <c r="W11" s="32">
        <f>((SUM(B11:V11))/(W9-0))*100</f>
        <v>89.96865203761756</v>
      </c>
      <c r="Y11" s="9">
        <v>18</v>
      </c>
    </row>
    <row r="12" spans="1:25" ht="12.75">
      <c r="A12" s="3">
        <v>11475</v>
      </c>
      <c r="B12" s="3">
        <v>25</v>
      </c>
      <c r="C12" s="3">
        <v>25</v>
      </c>
      <c r="D12" s="3">
        <v>14</v>
      </c>
      <c r="E12" s="41">
        <v>44</v>
      </c>
      <c r="F12" s="3">
        <v>138</v>
      </c>
      <c r="G12" s="3">
        <v>25</v>
      </c>
      <c r="H12" s="41">
        <v>42</v>
      </c>
      <c r="I12" s="3">
        <v>20</v>
      </c>
      <c r="J12" s="41">
        <v>38</v>
      </c>
      <c r="K12" s="3">
        <v>25</v>
      </c>
      <c r="L12" s="41">
        <v>38</v>
      </c>
      <c r="M12" s="3">
        <v>25</v>
      </c>
      <c r="N12" s="41">
        <v>46</v>
      </c>
      <c r="O12" s="41">
        <v>50</v>
      </c>
      <c r="P12" s="41">
        <v>43</v>
      </c>
      <c r="Q12" s="41">
        <v>90</v>
      </c>
      <c r="R12" s="3">
        <v>82</v>
      </c>
      <c r="S12" s="3">
        <v>10</v>
      </c>
      <c r="T12" s="3">
        <v>40</v>
      </c>
      <c r="U12" s="3"/>
      <c r="V12" s="28">
        <v>25</v>
      </c>
      <c r="W12" s="32">
        <f>((SUM(B12:V12))/W9)*100</f>
        <v>88.29676071055381</v>
      </c>
      <c r="Y12" s="9">
        <v>18</v>
      </c>
    </row>
    <row r="13" spans="1:25" s="2" customFormat="1" ht="12.75">
      <c r="A13" s="3" t="s">
        <v>9</v>
      </c>
      <c r="B13" s="26" t="s">
        <v>24</v>
      </c>
      <c r="C13" s="22">
        <v>0</v>
      </c>
      <c r="D13" s="26" t="s">
        <v>24</v>
      </c>
      <c r="E13" s="40">
        <v>11</v>
      </c>
      <c r="F13" s="3">
        <v>24</v>
      </c>
      <c r="G13" s="22">
        <v>0</v>
      </c>
      <c r="H13" s="41">
        <v>42</v>
      </c>
      <c r="I13" s="26" t="s">
        <v>24</v>
      </c>
      <c r="J13" s="41">
        <v>50</v>
      </c>
      <c r="K13" s="3">
        <v>18</v>
      </c>
      <c r="L13" s="41">
        <v>33</v>
      </c>
      <c r="M13" s="22">
        <v>0</v>
      </c>
      <c r="N13" s="41">
        <v>50</v>
      </c>
      <c r="O13" s="26" t="s">
        <v>24</v>
      </c>
      <c r="P13" s="26" t="s">
        <v>24</v>
      </c>
      <c r="Q13" s="26" t="s">
        <v>24</v>
      </c>
      <c r="R13" s="3">
        <v>18</v>
      </c>
      <c r="S13" s="22">
        <v>0</v>
      </c>
      <c r="T13" s="22">
        <v>0</v>
      </c>
      <c r="U13" s="3"/>
      <c r="V13" s="28"/>
      <c r="W13" s="33">
        <f>((SUM(B13:V13))/(W9-281))*100</f>
        <v>36.3905325443787</v>
      </c>
      <c r="Y13" s="9">
        <v>8</v>
      </c>
    </row>
    <row r="14" spans="1:25" s="2" customFormat="1" ht="15" customHeight="1">
      <c r="A14" s="3" t="s">
        <v>10</v>
      </c>
      <c r="B14" s="3">
        <v>25</v>
      </c>
      <c r="C14" s="3">
        <v>25</v>
      </c>
      <c r="D14" s="3">
        <v>12</v>
      </c>
      <c r="E14" s="41">
        <v>47</v>
      </c>
      <c r="F14" s="3">
        <v>112</v>
      </c>
      <c r="G14" s="3">
        <v>20</v>
      </c>
      <c r="H14" s="41">
        <v>48</v>
      </c>
      <c r="I14" s="3">
        <v>35</v>
      </c>
      <c r="J14" s="41">
        <v>49</v>
      </c>
      <c r="K14" s="3">
        <v>25</v>
      </c>
      <c r="L14" s="41">
        <v>37</v>
      </c>
      <c r="M14" s="3">
        <v>25</v>
      </c>
      <c r="N14" s="41">
        <v>50</v>
      </c>
      <c r="O14" s="41">
        <v>48</v>
      </c>
      <c r="P14" s="41">
        <v>48</v>
      </c>
      <c r="Q14" s="41">
        <v>92</v>
      </c>
      <c r="R14" s="3">
        <f>46+22</f>
        <v>68</v>
      </c>
      <c r="S14" s="3">
        <v>10</v>
      </c>
      <c r="T14" s="3">
        <v>42</v>
      </c>
      <c r="U14" s="3"/>
      <c r="V14" s="28">
        <v>30</v>
      </c>
      <c r="W14" s="32">
        <f>((SUM(B14:V14))/W9)*100</f>
        <v>88.61024033437826</v>
      </c>
      <c r="Y14" s="9">
        <v>18</v>
      </c>
    </row>
    <row r="15" spans="1:25" s="2" customFormat="1" ht="12.75" hidden="1">
      <c r="A15" s="3">
        <v>11514</v>
      </c>
      <c r="B15" s="3"/>
      <c r="C15" s="3"/>
      <c r="D15" s="3"/>
      <c r="E15" s="41"/>
      <c r="F15" s="3"/>
      <c r="G15" s="3"/>
      <c r="H15" s="41"/>
      <c r="I15" s="3"/>
      <c r="J15" s="41"/>
      <c r="K15" s="3"/>
      <c r="L15" s="41"/>
      <c r="M15" s="22">
        <v>0</v>
      </c>
      <c r="N15" s="41"/>
      <c r="O15" s="3"/>
      <c r="P15" s="3"/>
      <c r="Q15" s="3"/>
      <c r="R15" s="3"/>
      <c r="S15" s="3"/>
      <c r="T15" s="3"/>
      <c r="U15" s="3"/>
      <c r="V15" s="28"/>
      <c r="W15" s="32">
        <f>((SUM(B15:V15))/(W9-18))*100</f>
        <v>0</v>
      </c>
      <c r="Y15" s="9">
        <v>4</v>
      </c>
    </row>
    <row r="16" spans="1:25" s="2" customFormat="1" ht="12.75">
      <c r="A16" s="3" t="s">
        <v>11</v>
      </c>
      <c r="B16" s="3">
        <v>25</v>
      </c>
      <c r="C16" s="3">
        <v>25</v>
      </c>
      <c r="D16" s="3">
        <v>10</v>
      </c>
      <c r="E16" s="41">
        <v>43</v>
      </c>
      <c r="F16" s="3">
        <v>105</v>
      </c>
      <c r="G16" s="3">
        <v>30</v>
      </c>
      <c r="H16" s="41">
        <v>46</v>
      </c>
      <c r="I16" s="3">
        <v>35</v>
      </c>
      <c r="J16" s="41">
        <v>37</v>
      </c>
      <c r="K16" s="3">
        <v>20</v>
      </c>
      <c r="L16" s="41">
        <v>35</v>
      </c>
      <c r="M16" s="3">
        <v>25</v>
      </c>
      <c r="N16" s="41">
        <v>50</v>
      </c>
      <c r="O16" s="41">
        <v>50</v>
      </c>
      <c r="P16" s="41">
        <v>42</v>
      </c>
      <c r="Q16" s="41">
        <v>82</v>
      </c>
      <c r="R16" s="3">
        <f>36+30</f>
        <v>66</v>
      </c>
      <c r="S16" s="3">
        <v>10</v>
      </c>
      <c r="T16" s="3">
        <v>35</v>
      </c>
      <c r="U16" s="3"/>
      <c r="V16" s="28"/>
      <c r="W16" s="32">
        <f>((SUM(B16:V16))/W9)*100</f>
        <v>80.56426332288402</v>
      </c>
      <c r="Y16" s="9">
        <v>18</v>
      </c>
    </row>
    <row r="17" spans="1:25" s="2" customFormat="1" ht="12.75">
      <c r="A17" s="3" t="s">
        <v>12</v>
      </c>
      <c r="B17" s="22">
        <v>0</v>
      </c>
      <c r="C17" s="22">
        <v>0</v>
      </c>
      <c r="D17" s="3">
        <v>8</v>
      </c>
      <c r="E17" s="22">
        <v>0</v>
      </c>
      <c r="F17" s="3">
        <v>94</v>
      </c>
      <c r="G17" s="3">
        <v>15</v>
      </c>
      <c r="H17" s="40">
        <v>22</v>
      </c>
      <c r="I17" s="22">
        <v>0</v>
      </c>
      <c r="J17" s="22">
        <v>0</v>
      </c>
      <c r="K17" s="3">
        <v>10</v>
      </c>
      <c r="L17" s="22">
        <v>0</v>
      </c>
      <c r="M17" s="22">
        <v>0</v>
      </c>
      <c r="N17" s="41">
        <v>46</v>
      </c>
      <c r="O17" s="41">
        <v>48</v>
      </c>
      <c r="P17" s="41">
        <v>46</v>
      </c>
      <c r="Q17" s="26" t="s">
        <v>24</v>
      </c>
      <c r="R17" s="3">
        <f>46+25</f>
        <v>71</v>
      </c>
      <c r="S17" s="3">
        <v>10</v>
      </c>
      <c r="T17" s="3">
        <v>28</v>
      </c>
      <c r="U17" s="3"/>
      <c r="V17" s="28"/>
      <c r="W17" s="33">
        <f>((SUM(B17:V17))/(W9-100))*100</f>
        <v>46.44107351225204</v>
      </c>
      <c r="Y17" s="9">
        <v>9</v>
      </c>
    </row>
    <row r="18" spans="1:29" s="1" customFormat="1" ht="12.75">
      <c r="A18" s="3" t="s">
        <v>13</v>
      </c>
      <c r="B18" s="3">
        <v>20</v>
      </c>
      <c r="C18" s="3">
        <v>25</v>
      </c>
      <c r="D18" s="3">
        <v>10</v>
      </c>
      <c r="E18" s="41">
        <v>47</v>
      </c>
      <c r="F18" s="3">
        <v>123</v>
      </c>
      <c r="G18" s="3">
        <v>10</v>
      </c>
      <c r="H18" s="41">
        <v>42</v>
      </c>
      <c r="I18" s="3">
        <v>10</v>
      </c>
      <c r="J18" s="41">
        <v>50</v>
      </c>
      <c r="K18" s="26" t="s">
        <v>24</v>
      </c>
      <c r="L18" s="41">
        <v>47</v>
      </c>
      <c r="M18" s="3">
        <v>25</v>
      </c>
      <c r="N18" s="41">
        <v>50</v>
      </c>
      <c r="O18" s="41">
        <v>50</v>
      </c>
      <c r="P18" s="41">
        <v>50</v>
      </c>
      <c r="Q18" s="41">
        <v>79</v>
      </c>
      <c r="R18" s="3">
        <f>46+25</f>
        <v>71</v>
      </c>
      <c r="S18" s="3">
        <v>10</v>
      </c>
      <c r="T18" s="3">
        <v>42</v>
      </c>
      <c r="U18" s="3"/>
      <c r="V18" s="28">
        <v>30</v>
      </c>
      <c r="W18" s="32">
        <f>((SUM(B18:V18))/(W9-25))*100</f>
        <v>84.87124463519314</v>
      </c>
      <c r="X18" s="2"/>
      <c r="Y18" s="9">
        <v>18</v>
      </c>
      <c r="Z18" s="2"/>
      <c r="AA18" s="2"/>
      <c r="AB18" s="2"/>
      <c r="AC18" s="2"/>
    </row>
    <row r="19" spans="1:29" ht="12.75">
      <c r="A19" s="3" t="s">
        <v>14</v>
      </c>
      <c r="B19" s="26" t="s">
        <v>24</v>
      </c>
      <c r="C19" s="3">
        <v>25</v>
      </c>
      <c r="D19" s="26" t="s">
        <v>24</v>
      </c>
      <c r="E19" s="26" t="s">
        <v>24</v>
      </c>
      <c r="F19" s="34">
        <v>50</v>
      </c>
      <c r="G19" s="26" t="s">
        <v>24</v>
      </c>
      <c r="H19" s="41">
        <v>50</v>
      </c>
      <c r="I19" s="26" t="s">
        <v>24</v>
      </c>
      <c r="J19" s="26" t="s">
        <v>24</v>
      </c>
      <c r="K19" s="26" t="s">
        <v>24</v>
      </c>
      <c r="L19" s="41">
        <v>49</v>
      </c>
      <c r="M19" s="26" t="s">
        <v>24</v>
      </c>
      <c r="N19" s="26" t="s">
        <v>24</v>
      </c>
      <c r="O19" s="26" t="s">
        <v>24</v>
      </c>
      <c r="P19" s="26" t="s">
        <v>24</v>
      </c>
      <c r="Q19" s="26" t="s">
        <v>24</v>
      </c>
      <c r="R19" s="34"/>
      <c r="S19" s="26" t="s">
        <v>24</v>
      </c>
      <c r="T19" s="26" t="s">
        <v>24</v>
      </c>
      <c r="U19" s="3"/>
      <c r="V19" s="28">
        <v>30</v>
      </c>
      <c r="W19" s="32">
        <f>(174/261)*100</f>
        <v>66.66666666666666</v>
      </c>
      <c r="X19" s="2"/>
      <c r="Y19" s="9">
        <v>11</v>
      </c>
      <c r="Z19" s="2"/>
      <c r="AA19" s="2"/>
      <c r="AB19" s="2"/>
      <c r="AC19" s="2"/>
    </row>
    <row r="20" spans="1:25" s="2" customFormat="1" ht="12.75">
      <c r="A20" s="3" t="s">
        <v>15</v>
      </c>
      <c r="B20" s="3">
        <v>25</v>
      </c>
      <c r="C20" s="3">
        <v>25</v>
      </c>
      <c r="D20" s="3">
        <v>14</v>
      </c>
      <c r="E20" s="41">
        <v>45</v>
      </c>
      <c r="F20" s="3">
        <v>90</v>
      </c>
      <c r="G20" s="26" t="s">
        <v>24</v>
      </c>
      <c r="H20" s="41">
        <v>42</v>
      </c>
      <c r="I20" s="3">
        <v>40</v>
      </c>
      <c r="J20" s="41">
        <v>50</v>
      </c>
      <c r="K20" s="3">
        <v>10</v>
      </c>
      <c r="L20" s="41">
        <v>47</v>
      </c>
      <c r="M20" s="3">
        <v>25</v>
      </c>
      <c r="N20" s="41">
        <v>50</v>
      </c>
      <c r="O20" s="41">
        <v>50</v>
      </c>
      <c r="P20" s="41">
        <v>50</v>
      </c>
      <c r="Q20" s="41">
        <v>74</v>
      </c>
      <c r="R20" s="3">
        <f>58+21</f>
        <v>79</v>
      </c>
      <c r="S20" s="3">
        <v>10</v>
      </c>
      <c r="T20" s="3">
        <v>39</v>
      </c>
      <c r="U20" s="3"/>
      <c r="V20" s="28">
        <v>30</v>
      </c>
      <c r="W20" s="32">
        <f>((SUM(B20:V20))/(W9-30))*100</f>
        <v>85.76051779935275</v>
      </c>
      <c r="Y20" s="9">
        <v>18</v>
      </c>
    </row>
    <row r="21" spans="1:25" s="2" customFormat="1" ht="12.75" hidden="1">
      <c r="A21" s="3" t="s">
        <v>27</v>
      </c>
      <c r="B21" s="26" t="s">
        <v>24</v>
      </c>
      <c r="C21" s="26" t="s">
        <v>24</v>
      </c>
      <c r="D21" s="26" t="s">
        <v>24</v>
      </c>
      <c r="E21" s="41">
        <v>0</v>
      </c>
      <c r="F21" s="34">
        <v>0</v>
      </c>
      <c r="G21" s="26" t="s">
        <v>24</v>
      </c>
      <c r="H21" s="34">
        <v>0</v>
      </c>
      <c r="I21" s="26" t="s">
        <v>24</v>
      </c>
      <c r="J21" s="41">
        <v>0</v>
      </c>
      <c r="K21" s="26" t="s">
        <v>24</v>
      </c>
      <c r="L21" s="41"/>
      <c r="M21" s="3"/>
      <c r="N21" s="41"/>
      <c r="O21" s="3"/>
      <c r="P21" s="3"/>
      <c r="Q21" s="3"/>
      <c r="R21" s="3"/>
      <c r="S21" s="3"/>
      <c r="T21" s="3"/>
      <c r="U21" s="3"/>
      <c r="V21" s="28"/>
      <c r="W21" s="33">
        <f>((SUM(B21:V21))/(W9-161))*100</f>
        <v>0</v>
      </c>
      <c r="Y21" s="9">
        <v>1</v>
      </c>
    </row>
    <row r="22" spans="1:29" s="1" customFormat="1" ht="12.75">
      <c r="A22" s="3">
        <v>11498</v>
      </c>
      <c r="B22" s="26" t="s">
        <v>24</v>
      </c>
      <c r="C22" s="22">
        <v>0</v>
      </c>
      <c r="D22" s="26" t="s">
        <v>24</v>
      </c>
      <c r="E22" s="41">
        <v>41</v>
      </c>
      <c r="F22" s="3">
        <v>61</v>
      </c>
      <c r="G22" s="3">
        <v>15</v>
      </c>
      <c r="H22" s="22">
        <v>0</v>
      </c>
      <c r="I22" s="3">
        <v>35</v>
      </c>
      <c r="J22" s="41">
        <v>38</v>
      </c>
      <c r="K22" s="3">
        <v>23</v>
      </c>
      <c r="L22" s="41">
        <v>40</v>
      </c>
      <c r="M22" s="22">
        <v>0</v>
      </c>
      <c r="N22" s="41">
        <v>38</v>
      </c>
      <c r="O22" s="41">
        <v>50</v>
      </c>
      <c r="P22" s="41">
        <v>47</v>
      </c>
      <c r="Q22" s="26" t="s">
        <v>24</v>
      </c>
      <c r="R22" s="3">
        <f>32+30</f>
        <v>62</v>
      </c>
      <c r="S22" s="3">
        <v>10</v>
      </c>
      <c r="T22" s="3">
        <v>35</v>
      </c>
      <c r="U22" s="3"/>
      <c r="V22" s="28"/>
      <c r="W22" s="32">
        <v>65</v>
      </c>
      <c r="X22" s="2"/>
      <c r="Y22" s="9">
        <v>15</v>
      </c>
      <c r="Z22" s="2"/>
      <c r="AA22" s="2"/>
      <c r="AB22" s="2"/>
      <c r="AC22" s="2"/>
    </row>
    <row r="23" spans="1:29" ht="12.75">
      <c r="A23" s="3" t="s">
        <v>16</v>
      </c>
      <c r="B23" s="22">
        <v>0</v>
      </c>
      <c r="C23" s="22">
        <v>0</v>
      </c>
      <c r="D23" s="3">
        <v>8</v>
      </c>
      <c r="E23" s="22">
        <v>0</v>
      </c>
      <c r="F23" s="3">
        <v>53</v>
      </c>
      <c r="G23" s="3">
        <v>10</v>
      </c>
      <c r="H23" s="40">
        <v>21</v>
      </c>
      <c r="I23" s="22">
        <v>0</v>
      </c>
      <c r="J23" s="22">
        <v>0</v>
      </c>
      <c r="K23" s="3">
        <v>25</v>
      </c>
      <c r="L23" s="22">
        <v>0</v>
      </c>
      <c r="M23" s="22">
        <v>0</v>
      </c>
      <c r="N23" s="26" t="s">
        <v>24</v>
      </c>
      <c r="O23" s="22">
        <v>0</v>
      </c>
      <c r="P23" s="40">
        <v>5</v>
      </c>
      <c r="Q23" s="22">
        <v>0</v>
      </c>
      <c r="R23" s="3">
        <v>44</v>
      </c>
      <c r="S23" s="26" t="s">
        <v>24</v>
      </c>
      <c r="T23" s="22">
        <v>0</v>
      </c>
      <c r="U23" s="3"/>
      <c r="W23" s="33">
        <f>((SUM(B23:V23))/(W9-60))*100</f>
        <v>18.50613154960981</v>
      </c>
      <c r="X23" s="2"/>
      <c r="Y23" s="9">
        <v>4</v>
      </c>
      <c r="Z23" s="2"/>
      <c r="AA23" s="2"/>
      <c r="AB23" s="2"/>
      <c r="AC23" s="2"/>
    </row>
    <row r="24" spans="1:29" ht="12.75">
      <c r="A24" s="3" t="s">
        <v>17</v>
      </c>
      <c r="B24" s="3">
        <v>25</v>
      </c>
      <c r="C24" s="3">
        <v>25</v>
      </c>
      <c r="D24" s="3">
        <v>8</v>
      </c>
      <c r="E24" s="41">
        <v>41</v>
      </c>
      <c r="F24" s="3">
        <v>79</v>
      </c>
      <c r="G24" s="3">
        <v>10</v>
      </c>
      <c r="H24" s="41">
        <v>46</v>
      </c>
      <c r="I24" s="3">
        <v>38</v>
      </c>
      <c r="J24" s="41">
        <v>43</v>
      </c>
      <c r="K24" s="3">
        <v>25</v>
      </c>
      <c r="L24" s="41">
        <v>34</v>
      </c>
      <c r="M24" s="22">
        <v>0</v>
      </c>
      <c r="N24" s="41">
        <v>50</v>
      </c>
      <c r="O24" s="41">
        <v>50</v>
      </c>
      <c r="P24" s="41">
        <v>45</v>
      </c>
      <c r="Q24" s="41">
        <v>80</v>
      </c>
      <c r="R24" s="3">
        <v>32</v>
      </c>
      <c r="S24" s="22">
        <v>0</v>
      </c>
      <c r="T24" s="22">
        <v>0</v>
      </c>
      <c r="U24" s="3"/>
      <c r="W24" s="32">
        <f>((SUM(B24:V24))/(W9-0))*100</f>
        <v>65.93521421107627</v>
      </c>
      <c r="X24" s="2"/>
      <c r="Y24" s="9">
        <v>18</v>
      </c>
      <c r="Z24" s="2"/>
      <c r="AA24" s="2"/>
      <c r="AB24" s="2"/>
      <c r="AC24" s="2"/>
    </row>
    <row r="25" spans="1:25" ht="12.75">
      <c r="A25" s="3" t="s">
        <v>18</v>
      </c>
      <c r="B25" s="22">
        <v>0</v>
      </c>
      <c r="C25" s="22">
        <v>0</v>
      </c>
      <c r="D25" s="3">
        <v>6</v>
      </c>
      <c r="E25" s="22">
        <v>0</v>
      </c>
      <c r="F25" s="3">
        <v>44</v>
      </c>
      <c r="G25" s="3">
        <v>15</v>
      </c>
      <c r="H25" s="22">
        <v>0</v>
      </c>
      <c r="I25" s="3">
        <v>15</v>
      </c>
      <c r="J25" s="22">
        <v>0</v>
      </c>
      <c r="K25" s="3">
        <v>23</v>
      </c>
      <c r="L25" s="22">
        <v>0</v>
      </c>
      <c r="M25" s="22">
        <v>0</v>
      </c>
      <c r="N25" s="40">
        <v>32</v>
      </c>
      <c r="O25" s="22">
        <v>0</v>
      </c>
      <c r="P25" s="22">
        <v>0</v>
      </c>
      <c r="Q25" s="41">
        <v>87</v>
      </c>
      <c r="R25" s="3">
        <f>40+3</f>
        <v>43</v>
      </c>
      <c r="S25" s="3">
        <v>10</v>
      </c>
      <c r="T25" s="3">
        <v>42</v>
      </c>
      <c r="U25" s="3"/>
      <c r="W25" s="33">
        <f>((SUM(B25:V25))/(W9-0))*100</f>
        <v>33.12434691745037</v>
      </c>
      <c r="Y25" s="9">
        <v>6</v>
      </c>
    </row>
    <row r="26" spans="1:25" ht="12.75">
      <c r="A26" s="3">
        <v>11262</v>
      </c>
      <c r="B26" s="3">
        <v>25</v>
      </c>
      <c r="C26" s="3">
        <v>25</v>
      </c>
      <c r="D26" s="3">
        <v>12</v>
      </c>
      <c r="E26" s="41">
        <v>49</v>
      </c>
      <c r="F26" s="3">
        <v>122</v>
      </c>
      <c r="G26" s="3">
        <v>25</v>
      </c>
      <c r="H26" s="41">
        <v>50</v>
      </c>
      <c r="I26" s="3">
        <v>40</v>
      </c>
      <c r="J26" s="41">
        <v>49</v>
      </c>
      <c r="K26" s="3">
        <v>25</v>
      </c>
      <c r="L26" s="41">
        <v>41</v>
      </c>
      <c r="M26" s="3">
        <v>25</v>
      </c>
      <c r="N26" s="41">
        <v>50</v>
      </c>
      <c r="O26" s="41">
        <v>50</v>
      </c>
      <c r="P26" s="41">
        <v>50</v>
      </c>
      <c r="Q26" s="41">
        <v>100</v>
      </c>
      <c r="R26" s="3">
        <v>74</v>
      </c>
      <c r="S26" s="3">
        <v>10</v>
      </c>
      <c r="T26" s="3">
        <v>42</v>
      </c>
      <c r="U26" s="3"/>
      <c r="V26" s="28">
        <v>30</v>
      </c>
      <c r="W26" s="32">
        <f>((SUM(B26:V26))/(W9-0))*100</f>
        <v>93.41692789968651</v>
      </c>
      <c r="Y26" s="9">
        <v>18</v>
      </c>
    </row>
    <row r="27" spans="1:25" ht="12.75">
      <c r="A27" s="3" t="s">
        <v>19</v>
      </c>
      <c r="B27" s="3">
        <v>25</v>
      </c>
      <c r="C27" s="22">
        <v>0</v>
      </c>
      <c r="D27" s="3">
        <v>12</v>
      </c>
      <c r="E27" s="41">
        <v>47</v>
      </c>
      <c r="F27" s="3">
        <v>80</v>
      </c>
      <c r="G27" s="3">
        <v>25</v>
      </c>
      <c r="H27" s="41">
        <v>50</v>
      </c>
      <c r="I27" s="3">
        <v>38</v>
      </c>
      <c r="J27" s="41">
        <v>50</v>
      </c>
      <c r="K27" s="3">
        <v>23</v>
      </c>
      <c r="L27" s="41">
        <v>41</v>
      </c>
      <c r="M27" s="22">
        <v>0</v>
      </c>
      <c r="N27" s="41">
        <v>50</v>
      </c>
      <c r="O27" s="41">
        <v>44</v>
      </c>
      <c r="P27" s="41">
        <v>46</v>
      </c>
      <c r="Q27" s="22">
        <v>0</v>
      </c>
      <c r="R27" s="3">
        <f>44+10</f>
        <v>54</v>
      </c>
      <c r="S27" s="3">
        <v>10</v>
      </c>
      <c r="T27" s="26" t="s">
        <v>24</v>
      </c>
      <c r="U27" s="3"/>
      <c r="V27" s="28">
        <v>30</v>
      </c>
      <c r="W27" s="32">
        <f>((SUM(B27:V27))/(W9-50))*100</f>
        <v>68.90848952590959</v>
      </c>
      <c r="Y27" s="9">
        <v>16</v>
      </c>
    </row>
    <row r="28" spans="1:25" ht="12.75">
      <c r="A28" s="3" t="s">
        <v>20</v>
      </c>
      <c r="B28" s="3">
        <v>25</v>
      </c>
      <c r="C28" s="22">
        <v>0</v>
      </c>
      <c r="D28" s="3">
        <v>10</v>
      </c>
      <c r="E28" s="41">
        <v>34</v>
      </c>
      <c r="F28" s="3">
        <v>45</v>
      </c>
      <c r="G28" s="3">
        <v>5</v>
      </c>
      <c r="H28" s="41">
        <v>42</v>
      </c>
      <c r="I28" s="3">
        <v>35</v>
      </c>
      <c r="J28" s="41">
        <v>50</v>
      </c>
      <c r="K28" s="3">
        <v>23</v>
      </c>
      <c r="L28" s="41">
        <v>44</v>
      </c>
      <c r="M28" s="3">
        <v>25</v>
      </c>
      <c r="N28" s="41">
        <v>50</v>
      </c>
      <c r="O28" s="41">
        <v>50</v>
      </c>
      <c r="P28" s="41">
        <v>50</v>
      </c>
      <c r="Q28" s="41">
        <v>100</v>
      </c>
      <c r="R28" s="3">
        <f>38+25</f>
        <v>63</v>
      </c>
      <c r="S28" s="3">
        <v>10</v>
      </c>
      <c r="T28" s="3">
        <v>42</v>
      </c>
      <c r="U28" s="3"/>
      <c r="W28" s="32">
        <f>((SUM(B28:V28))/(W9-0))*100</f>
        <v>73.45872518286312</v>
      </c>
      <c r="Y28" s="9">
        <v>17</v>
      </c>
    </row>
    <row r="29" spans="1:25" ht="12.75">
      <c r="A29" s="3" t="s">
        <v>21</v>
      </c>
      <c r="B29" s="26" t="s">
        <v>24</v>
      </c>
      <c r="C29" s="22">
        <v>0</v>
      </c>
      <c r="D29" s="26" t="s">
        <v>24</v>
      </c>
      <c r="E29" s="22">
        <v>0</v>
      </c>
      <c r="F29" s="3">
        <v>105</v>
      </c>
      <c r="G29" s="26" t="s">
        <v>24</v>
      </c>
      <c r="H29" s="41">
        <v>45</v>
      </c>
      <c r="I29" s="26" t="s">
        <v>24</v>
      </c>
      <c r="J29" s="22">
        <v>0</v>
      </c>
      <c r="K29" s="3">
        <v>12</v>
      </c>
      <c r="L29" s="22">
        <v>0</v>
      </c>
      <c r="M29" s="3">
        <v>25</v>
      </c>
      <c r="N29" s="26" t="s">
        <v>24</v>
      </c>
      <c r="O29" s="26" t="s">
        <v>24</v>
      </c>
      <c r="P29" s="41">
        <v>37</v>
      </c>
      <c r="Q29" s="26" t="s">
        <v>24</v>
      </c>
      <c r="R29" s="3">
        <v>50</v>
      </c>
      <c r="S29" s="3">
        <v>10</v>
      </c>
      <c r="T29" s="3">
        <v>20</v>
      </c>
      <c r="U29" s="3"/>
      <c r="W29" s="33">
        <f>((SUM(B29:V29))/(W9-311))*100</f>
        <v>47.05882352941176</v>
      </c>
      <c r="Y29" s="9">
        <v>3</v>
      </c>
    </row>
    <row r="30" spans="1:25" ht="12" customHeight="1">
      <c r="A30" s="3" t="s">
        <v>22</v>
      </c>
      <c r="B30" s="3">
        <v>25</v>
      </c>
      <c r="C30" s="22">
        <v>0</v>
      </c>
      <c r="D30" s="3">
        <v>4</v>
      </c>
      <c r="E30" s="41">
        <v>42</v>
      </c>
      <c r="F30" s="3">
        <v>46</v>
      </c>
      <c r="G30" s="3">
        <v>10</v>
      </c>
      <c r="H30" s="41">
        <v>48</v>
      </c>
      <c r="I30" s="3">
        <v>40</v>
      </c>
      <c r="J30" s="41">
        <v>49</v>
      </c>
      <c r="K30" s="3">
        <v>18</v>
      </c>
      <c r="L30" s="41">
        <v>43</v>
      </c>
      <c r="M30" s="3">
        <v>25</v>
      </c>
      <c r="N30" s="41">
        <v>50</v>
      </c>
      <c r="O30" s="41">
        <v>50</v>
      </c>
      <c r="P30" s="41">
        <v>50</v>
      </c>
      <c r="Q30" s="41">
        <v>77</v>
      </c>
      <c r="R30" s="3">
        <f>38+30</f>
        <v>68</v>
      </c>
      <c r="S30" s="3">
        <v>10</v>
      </c>
      <c r="T30" s="3">
        <v>39</v>
      </c>
      <c r="U30" s="3"/>
      <c r="W30" s="32">
        <f>((SUM(B30:V30))/(W9-0))*100</f>
        <v>72.51828631138976</v>
      </c>
      <c r="Y30" s="9">
        <v>18</v>
      </c>
    </row>
    <row r="31" spans="4:23" ht="12.75"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W31" s="10"/>
    </row>
    <row r="32" spans="4:23" ht="12.75"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W32" s="10"/>
    </row>
    <row r="33" spans="4:23" ht="12.75"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W33" s="10"/>
    </row>
    <row r="34" spans="10:23" ht="12.75">
      <c r="J34" s="3"/>
      <c r="K34" s="3"/>
      <c r="W34" s="9"/>
    </row>
    <row r="35" spans="10:23" ht="12.75">
      <c r="J35" s="3"/>
      <c r="K35" s="3"/>
      <c r="W35" s="9"/>
    </row>
    <row r="36" spans="10:23" ht="12.75">
      <c r="J36" s="3"/>
      <c r="K36" s="3"/>
      <c r="W36" s="9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GVWFL BOCES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NRWCS</dc:creator>
  <cp:keywords/>
  <dc:description/>
  <cp:lastModifiedBy>NRWCS</cp:lastModifiedBy>
  <cp:lastPrinted>2003-03-17T11:57:15Z</cp:lastPrinted>
  <dcterms:created xsi:type="dcterms:W3CDTF">2003-02-28T14:59:08Z</dcterms:created>
  <dcterms:modified xsi:type="dcterms:W3CDTF">2005-12-02T20:09:47Z</dcterms:modified>
  <cp:category/>
  <cp:version/>
  <cp:contentType/>
  <cp:contentStatus/>
</cp:coreProperties>
</file>